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8_{4B954A6D-AA09-400F-9DC7-6B26B9C6112D}" xr6:coauthVersionLast="47" xr6:coauthVersionMax="47" xr10:uidLastSave="{00000000-0000-0000-0000-000000000000}"/>
  <bookViews>
    <workbookView xWindow="1440" yWindow="1440" windowWidth="25800" windowHeight="9970" xr2:uid="{00000000-000D-0000-FFFF-FFFF00000000}"/>
  </bookViews>
  <sheets>
    <sheet name="Resultatregnska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B56" i="1"/>
  <c r="B55" i="1"/>
  <c r="B57" i="1" s="1"/>
  <c r="B92" i="1"/>
  <c r="B100" i="1"/>
  <c r="C100" i="1"/>
  <c r="D100" i="1"/>
  <c r="E100" i="1"/>
  <c r="F100" i="1"/>
  <c r="G99" i="1"/>
  <c r="G100" i="1" s="1"/>
  <c r="G11" i="1"/>
  <c r="G8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59" i="1"/>
  <c r="G58" i="1"/>
  <c r="G54" i="1"/>
  <c r="G51" i="1"/>
  <c r="G50" i="1"/>
  <c r="G49" i="1"/>
  <c r="G48" i="1"/>
  <c r="G47" i="1"/>
  <c r="G46" i="1"/>
  <c r="G45" i="1"/>
  <c r="G44" i="1"/>
  <c r="G43" i="1"/>
  <c r="G37" i="1"/>
  <c r="G36" i="1"/>
  <c r="G35" i="1"/>
  <c r="G3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E92" i="1"/>
  <c r="F92" i="1"/>
  <c r="G91" i="1"/>
  <c r="G92" i="1" s="1"/>
  <c r="F89" i="1"/>
  <c r="G88" i="1"/>
  <c r="G87" i="1"/>
  <c r="F80" i="1"/>
  <c r="D92" i="1"/>
  <c r="D89" i="1"/>
  <c r="E89" i="1"/>
  <c r="C92" i="1"/>
  <c r="C89" i="1"/>
  <c r="G57" i="1" l="1"/>
  <c r="G56" i="1"/>
  <c r="G55" i="1"/>
  <c r="G89" i="1"/>
  <c r="G93" i="1" s="1"/>
  <c r="D93" i="1"/>
  <c r="C93" i="1"/>
  <c r="F93" i="1"/>
  <c r="E93" i="1"/>
  <c r="G80" i="1"/>
  <c r="G31" i="1"/>
  <c r="C80" i="1"/>
  <c r="D80" i="1"/>
  <c r="E80" i="1"/>
  <c r="C60" i="1"/>
  <c r="D60" i="1"/>
  <c r="E60" i="1"/>
  <c r="F60" i="1"/>
  <c r="C52" i="1"/>
  <c r="D52" i="1"/>
  <c r="E52" i="1"/>
  <c r="F52" i="1"/>
  <c r="G52" i="1"/>
  <c r="C38" i="1"/>
  <c r="D38" i="1"/>
  <c r="E38" i="1"/>
  <c r="F38" i="1"/>
  <c r="G38" i="1"/>
  <c r="C31" i="1"/>
  <c r="D31" i="1"/>
  <c r="E31" i="1"/>
  <c r="F31" i="1"/>
  <c r="B80" i="1"/>
  <c r="B60" i="1"/>
  <c r="B52" i="1"/>
  <c r="B38" i="1"/>
  <c r="B31" i="1"/>
  <c r="G60" i="1" l="1"/>
  <c r="G81" i="1" s="1"/>
  <c r="B39" i="1"/>
  <c r="D39" i="1"/>
  <c r="F39" i="1"/>
  <c r="F81" i="1"/>
  <c r="G39" i="1"/>
  <c r="E81" i="1"/>
  <c r="E39" i="1"/>
  <c r="B81" i="1"/>
  <c r="D81" i="1"/>
  <c r="C81" i="1"/>
  <c r="C39" i="1"/>
  <c r="B83" i="1" l="1"/>
  <c r="B95" i="1" s="1"/>
  <c r="B97" i="1" s="1"/>
  <c r="B101" i="1" s="1"/>
  <c r="F83" i="1"/>
  <c r="F95" i="1" s="1"/>
  <c r="F97" i="1" s="1"/>
  <c r="F101" i="1" s="1"/>
  <c r="D83" i="1"/>
  <c r="D95" i="1" s="1"/>
  <c r="D97" i="1" s="1"/>
  <c r="D101" i="1" s="1"/>
  <c r="G83" i="1"/>
  <c r="G95" i="1" s="1"/>
  <c r="E83" i="1"/>
  <c r="E95" i="1" s="1"/>
  <c r="E97" i="1" s="1"/>
  <c r="E101" i="1" s="1"/>
  <c r="C83" i="1"/>
  <c r="C95" i="1" s="1"/>
  <c r="C97" i="1" s="1"/>
  <c r="C101" i="1" s="1"/>
  <c r="G97" i="1" l="1"/>
  <c r="G101" i="1" s="1"/>
</calcChain>
</file>

<file path=xl/sharedStrings.xml><?xml version="1.0" encoding="utf-8"?>
<sst xmlns="http://schemas.openxmlformats.org/spreadsheetml/2006/main" count="103" uniqueCount="103">
  <si>
    <t>Moss Seilforening</t>
  </si>
  <si>
    <t>Organisasjonsnr. 882921662</t>
  </si>
  <si>
    <t>Beløp i NOK</t>
  </si>
  <si>
    <t>Driftsinntekter</t>
  </si>
  <si>
    <t>Salgsinntekt</t>
  </si>
  <si>
    <t>3100 Salg av båter og motorer</t>
  </si>
  <si>
    <t>3102 Leieinntekter Søly</t>
  </si>
  <si>
    <t>3105 Opplagsleie - Land</t>
  </si>
  <si>
    <t>3108 Opplagsleie - Sjø</t>
  </si>
  <si>
    <t>3112 Fremleie båtplass</t>
  </si>
  <si>
    <t>3114 Gjesteleie - Medlemmer</t>
  </si>
  <si>
    <t>3115 Vinterstrøm</t>
  </si>
  <si>
    <t>3122 Inntekt truck</t>
  </si>
  <si>
    <t>3124 Utleie av opplagsutstyr/Målerkabler</t>
  </si>
  <si>
    <t>3125 Rampeavgift</t>
  </si>
  <si>
    <t>3129 Inntekter Truck - Ikke medl.</t>
  </si>
  <si>
    <t>3130 Venteliste</t>
  </si>
  <si>
    <t>3135 Dugnad</t>
  </si>
  <si>
    <t>3140 Vaktgebyr</t>
  </si>
  <si>
    <t>3145 Gjesteleie ikke medl. / GoMarina</t>
  </si>
  <si>
    <t>3150 Grasrotandel</t>
  </si>
  <si>
    <t>3155 Offentlige tilskudd NIF/NSF</t>
  </si>
  <si>
    <t>3160 Kommunalt tilskudd</t>
  </si>
  <si>
    <t>3165 Sponsorinntekter/Gaver</t>
  </si>
  <si>
    <t>3167 Salg av klær/utstyr</t>
  </si>
  <si>
    <t>3175 Utleie klubbhus</t>
  </si>
  <si>
    <t>3180 Kiosksalg</t>
  </si>
  <si>
    <t>Sum Salgsinntekt</t>
  </si>
  <si>
    <t>Annen driftsinntekt</t>
  </si>
  <si>
    <t>3910 Kursinntekter Seilskole</t>
  </si>
  <si>
    <t>3920 Medlemskontingenter</t>
  </si>
  <si>
    <t>3930 Treningsavgifter</t>
  </si>
  <si>
    <t>3950 Stevneinntekter</t>
  </si>
  <si>
    <t>3990 Diverse inntekter</t>
  </si>
  <si>
    <t>Sum Annen driftsinntekt</t>
  </si>
  <si>
    <t>Sum Driftsinntekter</t>
  </si>
  <si>
    <t>Driftskostnader</t>
  </si>
  <si>
    <t>Varekostnad</t>
  </si>
  <si>
    <t>4010 Nasjonale og internasjonale mesterskap</t>
  </si>
  <si>
    <t>4011 Kostnader egne arrangementer</t>
  </si>
  <si>
    <t>4012 Stevnekostnader</t>
  </si>
  <si>
    <t>4013 Premiekostnader</t>
  </si>
  <si>
    <t>4014 Honorar trenere fast adresse</t>
  </si>
  <si>
    <t>4016 Utdanning</t>
  </si>
  <si>
    <t>4018 Reisekostnader, bilgodtgjørelse</t>
  </si>
  <si>
    <t>4600 Kioskvarer</t>
  </si>
  <si>
    <t>4605 Innkjøp klær/utstyr for salg</t>
  </si>
  <si>
    <t>Sum Varekostnad</t>
  </si>
  <si>
    <t>Lønnskostnad</t>
  </si>
  <si>
    <t>5000 Lønn til ansatte</t>
  </si>
  <si>
    <t>5910 Sosiale arrangement</t>
  </si>
  <si>
    <t>Sum Lønnskostnad</t>
  </si>
  <si>
    <t>Annen driftskostnad</t>
  </si>
  <si>
    <t>6300 Kommunale avgifter</t>
  </si>
  <si>
    <t>6320 Renovasjon</t>
  </si>
  <si>
    <t>6340 Strøm, lys, varme</t>
  </si>
  <si>
    <t>6350 Drift og vedlikehold havn, hus og lokaler</t>
  </si>
  <si>
    <t>6351 Renhold og rekvisita</t>
  </si>
  <si>
    <t>6450 Investeringer og større anskaffelser</t>
  </si>
  <si>
    <t>6460 Drift truck / båt</t>
  </si>
  <si>
    <t>6570 Arbeidsklær og verneutstyr</t>
  </si>
  <si>
    <t>6700 Kjøp av tjenester</t>
  </si>
  <si>
    <t>6710 Kjøp av regnskapstjenester/Inkasso inkl. mva</t>
  </si>
  <si>
    <t>6800 Kontorkostnader / telefon / porto</t>
  </si>
  <si>
    <t>7100 Bilgodtgjørelse oppgavepl.</t>
  </si>
  <si>
    <t>7310 Signal, annonser, web, IT</t>
  </si>
  <si>
    <t>7500 Forsikring</t>
  </si>
  <si>
    <t>7700 Kontingenter</t>
  </si>
  <si>
    <t>7702 Diverse</t>
  </si>
  <si>
    <t>7770 Bank og kortgebyrer</t>
  </si>
  <si>
    <t>7830 Konstaterte tap på fordringer</t>
  </si>
  <si>
    <t>Sum Annen driftskostnad</t>
  </si>
  <si>
    <t>Sum Driftskostnader</t>
  </si>
  <si>
    <t>Driftsresultat</t>
  </si>
  <si>
    <t>Finansinntekter og Finanskostnader</t>
  </si>
  <si>
    <t>Finansinntekter</t>
  </si>
  <si>
    <t>8056 Påminnelsesavgift</t>
  </si>
  <si>
    <t>8070 Renteinntekter</t>
  </si>
  <si>
    <t>Sum Finansinntekter</t>
  </si>
  <si>
    <t>Finanskostnader</t>
  </si>
  <si>
    <t>8110 Rentekostnader</t>
  </si>
  <si>
    <t>Sum Finanskostnader</t>
  </si>
  <si>
    <t>Netto finansposter</t>
  </si>
  <si>
    <t>Periodens ordinære resultat før skatt</t>
  </si>
  <si>
    <t>Periodens ordinære resultat etter skatt</t>
  </si>
  <si>
    <t>8601 Avskrivninger</t>
  </si>
  <si>
    <t>Sum Skattekostnad på ekstraordinært resultat</t>
  </si>
  <si>
    <t>Periodens resultat etter skatt og ekstraordinære poster</t>
  </si>
  <si>
    <t>Felles</t>
  </si>
  <si>
    <t>Aktivitet</t>
  </si>
  <si>
    <t>Havn</t>
  </si>
  <si>
    <t>Hus</t>
  </si>
  <si>
    <t>Sommer seilskole</t>
  </si>
  <si>
    <t>Budsjett 2024</t>
  </si>
  <si>
    <t>Budsjett per avdeling 2024</t>
  </si>
  <si>
    <t>Total budsjett 2024</t>
  </si>
  <si>
    <t>5092 Feriepenger (10,2%)</t>
  </si>
  <si>
    <t>5950 Obligatorisk tjenestepensjon (OTP 2%)</t>
  </si>
  <si>
    <t>5400 Arbeidsgiveravgift lønn (14,1%)</t>
  </si>
  <si>
    <t>5410 Arbeidsgiveravgift feriepenger (14,1%)</t>
  </si>
  <si>
    <t xml:space="preserve"> </t>
  </si>
  <si>
    <t>3102 Avslutte refusjon av vinterleie</t>
  </si>
  <si>
    <t>3103 Molotilskudd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</si>
</sst>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lightGray">
        <fgColor rgb="FFEFEFEF"/>
        <bgColor rgb="FFEFEFEF"/>
      </patternFill>
    </fill>
    <fill>
      <patternFill patternType="lightGray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top" wrapText="1"/>
    </xf>
    <xf numFmtId="0" fontId="1" fillId="2" borderId="1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3" fontId="1" fillId="3" borderId="0" xfId="0" applyNumberFormat="1" applyFont="1" applyFill="1"/>
    <xf numFmtId="3" fontId="1" fillId="3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0000"/>
    <pageSetUpPr fitToPage="1"/>
  </sheetPr>
  <dimension ref="A1:G101"/>
  <sheetViews>
    <sheetView tabSelected="1" zoomScale="105" workbookViewId="0">
      <pane ySplit="4" topLeftCell="A92" activePane="bottomLeft" state="frozen"/>
      <selection pane="bottomLeft" activeCell="B9" sqref="B9:G9"/>
    </sheetView>
  </sheetViews>
  <sheetFormatPr baseColWidth="10" defaultColWidth="9.1796875" defaultRowHeight="14.5" x14ac:dyDescent="0.35"/>
  <cols>
    <col min="1" max="1" width="40" customWidth="1"/>
    <col min="2" max="2" width="15" customWidth="1"/>
    <col min="3" max="3" width="15.81640625" customWidth="1"/>
    <col min="4" max="4" width="12.1796875" customWidth="1"/>
    <col min="5" max="5" width="11.54296875" customWidth="1"/>
    <col min="6" max="6" width="14" customWidth="1"/>
    <col min="7" max="7" width="15" customWidth="1"/>
    <col min="8" max="8" width="16.1796875" customWidth="1"/>
    <col min="9" max="9" width="17" bestFit="1" customWidth="1"/>
  </cols>
  <sheetData>
    <row r="1" spans="1:7" s="1" customFormat="1" ht="21" x14ac:dyDescent="0.5">
      <c r="A1" s="13" t="s">
        <v>0</v>
      </c>
      <c r="B1" s="13"/>
      <c r="C1" s="2" t="s">
        <v>1</v>
      </c>
      <c r="E1" s="13" t="s">
        <v>93</v>
      </c>
    </row>
    <row r="2" spans="1:7" s="1" customFormat="1" x14ac:dyDescent="0.35"/>
    <row r="3" spans="1:7" ht="33.75" customHeight="1" x14ac:dyDescent="0.35">
      <c r="B3" s="14" t="s">
        <v>94</v>
      </c>
      <c r="C3" s="14"/>
      <c r="D3" s="14"/>
      <c r="E3" s="14"/>
      <c r="F3" s="14"/>
    </row>
    <row r="4" spans="1:7" s="3" customFormat="1" ht="29" x14ac:dyDescent="0.35">
      <c r="A4" s="4" t="s">
        <v>2</v>
      </c>
      <c r="B4" s="11" t="s">
        <v>88</v>
      </c>
      <c r="C4" s="11" t="s">
        <v>90</v>
      </c>
      <c r="D4" s="11" t="s">
        <v>91</v>
      </c>
      <c r="E4" s="11" t="s">
        <v>89</v>
      </c>
      <c r="F4" s="11" t="s">
        <v>92</v>
      </c>
      <c r="G4" s="12" t="s">
        <v>95</v>
      </c>
    </row>
    <row r="5" spans="1:7" x14ac:dyDescent="0.35">
      <c r="A5" s="1" t="s">
        <v>3</v>
      </c>
    </row>
    <row r="6" spans="1:7" s="5" customFormat="1" x14ac:dyDescent="0.35">
      <c r="A6" s="6" t="s">
        <v>4</v>
      </c>
    </row>
    <row r="7" spans="1:7" s="5" customFormat="1" x14ac:dyDescent="0.35">
      <c r="A7" s="6" t="s">
        <v>5</v>
      </c>
    </row>
    <row r="8" spans="1:7" s="5" customFormat="1" x14ac:dyDescent="0.35">
      <c r="A8" s="6" t="s">
        <v>6</v>
      </c>
      <c r="C8" s="5">
        <v>2022076</v>
      </c>
      <c r="G8" s="5">
        <f>SUM(B8:F8)</f>
        <v>2022076</v>
      </c>
    </row>
    <row r="9" spans="1:7" s="5" customFormat="1" x14ac:dyDescent="0.35">
      <c r="A9" s="6" t="s">
        <v>102</v>
      </c>
      <c r="C9" s="5">
        <v>635000</v>
      </c>
      <c r="G9" s="5">
        <f>SUM(B9:F9)</f>
        <v>635000</v>
      </c>
    </row>
    <row r="10" spans="1:7" s="5" customFormat="1" x14ac:dyDescent="0.35">
      <c r="A10" s="6" t="s">
        <v>101</v>
      </c>
      <c r="C10" s="5">
        <v>147000</v>
      </c>
      <c r="G10" s="5">
        <v>147000</v>
      </c>
    </row>
    <row r="11" spans="1:7" s="5" customFormat="1" x14ac:dyDescent="0.35">
      <c r="A11" s="6" t="s">
        <v>7</v>
      </c>
      <c r="C11" s="5">
        <v>32000</v>
      </c>
      <c r="G11" s="5">
        <f>SUM(B11:F11)</f>
        <v>32000</v>
      </c>
    </row>
    <row r="12" spans="1:7" s="5" customFormat="1" x14ac:dyDescent="0.35">
      <c r="A12" s="6" t="s">
        <v>8</v>
      </c>
      <c r="C12" s="5">
        <v>51000</v>
      </c>
      <c r="G12" s="5">
        <f t="shared" ref="G12:G30" si="0">SUM(B12:F12)</f>
        <v>51000</v>
      </c>
    </row>
    <row r="13" spans="1:7" s="5" customFormat="1" x14ac:dyDescent="0.35">
      <c r="A13" s="6" t="s">
        <v>9</v>
      </c>
      <c r="C13" s="5">
        <v>280000</v>
      </c>
      <c r="G13" s="5">
        <f t="shared" si="0"/>
        <v>280000</v>
      </c>
    </row>
    <row r="14" spans="1:7" s="5" customFormat="1" x14ac:dyDescent="0.35">
      <c r="A14" s="6" t="s">
        <v>10</v>
      </c>
      <c r="C14" s="5">
        <v>119000</v>
      </c>
      <c r="G14" s="5">
        <f t="shared" si="0"/>
        <v>119000</v>
      </c>
    </row>
    <row r="15" spans="1:7" s="5" customFormat="1" x14ac:dyDescent="0.35">
      <c r="A15" s="6" t="s">
        <v>11</v>
      </c>
      <c r="C15" s="5">
        <v>175000</v>
      </c>
      <c r="G15" s="5">
        <f t="shared" si="0"/>
        <v>175000</v>
      </c>
    </row>
    <row r="16" spans="1:7" s="5" customFormat="1" x14ac:dyDescent="0.35">
      <c r="A16" s="6" t="s">
        <v>12</v>
      </c>
      <c r="C16" s="5">
        <v>402000</v>
      </c>
      <c r="G16" s="5">
        <f t="shared" si="0"/>
        <v>402000</v>
      </c>
    </row>
    <row r="17" spans="1:7" s="5" customFormat="1" x14ac:dyDescent="0.35">
      <c r="A17" s="6" t="s">
        <v>13</v>
      </c>
      <c r="C17" s="5">
        <v>72000</v>
      </c>
      <c r="G17" s="5">
        <f t="shared" si="0"/>
        <v>72000</v>
      </c>
    </row>
    <row r="18" spans="1:7" s="5" customFormat="1" x14ac:dyDescent="0.35">
      <c r="A18" s="6" t="s">
        <v>14</v>
      </c>
      <c r="C18" s="5">
        <v>79000</v>
      </c>
      <c r="G18" s="5">
        <f t="shared" si="0"/>
        <v>79000</v>
      </c>
    </row>
    <row r="19" spans="1:7" s="5" customFormat="1" x14ac:dyDescent="0.35">
      <c r="A19" s="6" t="s">
        <v>15</v>
      </c>
      <c r="C19" s="5">
        <v>2000</v>
      </c>
      <c r="G19" s="5">
        <f t="shared" si="0"/>
        <v>2000</v>
      </c>
    </row>
    <row r="20" spans="1:7" s="5" customFormat="1" x14ac:dyDescent="0.35">
      <c r="A20" s="6" t="s">
        <v>16</v>
      </c>
      <c r="C20" s="5">
        <v>45000</v>
      </c>
      <c r="G20" s="5">
        <f t="shared" si="0"/>
        <v>45000</v>
      </c>
    </row>
    <row r="21" spans="1:7" s="5" customFormat="1" x14ac:dyDescent="0.35">
      <c r="A21" s="6" t="s">
        <v>17</v>
      </c>
      <c r="B21" s="5">
        <v>196000</v>
      </c>
      <c r="G21" s="5">
        <f t="shared" si="0"/>
        <v>196000</v>
      </c>
    </row>
    <row r="22" spans="1:7" s="5" customFormat="1" x14ac:dyDescent="0.35">
      <c r="A22" s="6" t="s">
        <v>18</v>
      </c>
      <c r="C22" s="5">
        <v>2000</v>
      </c>
      <c r="G22" s="5">
        <f t="shared" si="0"/>
        <v>2000</v>
      </c>
    </row>
    <row r="23" spans="1:7" s="5" customFormat="1" x14ac:dyDescent="0.35">
      <c r="A23" s="6" t="s">
        <v>19</v>
      </c>
      <c r="C23" s="5">
        <v>90000</v>
      </c>
      <c r="G23" s="5">
        <f t="shared" si="0"/>
        <v>90000</v>
      </c>
    </row>
    <row r="24" spans="1:7" s="5" customFormat="1" x14ac:dyDescent="0.35">
      <c r="A24" s="6" t="s">
        <v>20</v>
      </c>
      <c r="B24" s="5">
        <v>6000</v>
      </c>
      <c r="G24" s="5">
        <f t="shared" si="0"/>
        <v>6000</v>
      </c>
    </row>
    <row r="25" spans="1:7" s="5" customFormat="1" x14ac:dyDescent="0.35">
      <c r="A25" s="6" t="s">
        <v>21</v>
      </c>
      <c r="B25" s="5">
        <v>160000</v>
      </c>
      <c r="E25" s="5">
        <v>75000</v>
      </c>
      <c r="G25" s="5">
        <f t="shared" si="0"/>
        <v>235000</v>
      </c>
    </row>
    <row r="26" spans="1:7" s="5" customFormat="1" x14ac:dyDescent="0.35">
      <c r="A26" s="6" t="s">
        <v>22</v>
      </c>
      <c r="E26" s="5">
        <v>45000</v>
      </c>
      <c r="G26" s="5">
        <f t="shared" si="0"/>
        <v>45000</v>
      </c>
    </row>
    <row r="27" spans="1:7" s="5" customFormat="1" x14ac:dyDescent="0.35">
      <c r="A27" s="6" t="s">
        <v>23</v>
      </c>
      <c r="E27" s="5" t="s">
        <v>100</v>
      </c>
      <c r="G27" s="5">
        <f t="shared" si="0"/>
        <v>0</v>
      </c>
    </row>
    <row r="28" spans="1:7" s="5" customFormat="1" x14ac:dyDescent="0.35">
      <c r="A28" s="6" t="s">
        <v>24</v>
      </c>
      <c r="C28" s="5">
        <v>10000</v>
      </c>
      <c r="E28" s="5">
        <v>40000</v>
      </c>
      <c r="G28" s="5">
        <f t="shared" si="0"/>
        <v>50000</v>
      </c>
    </row>
    <row r="29" spans="1:7" s="5" customFormat="1" x14ac:dyDescent="0.35">
      <c r="A29" s="6" t="s">
        <v>25</v>
      </c>
      <c r="D29" s="5">
        <v>236000</v>
      </c>
      <c r="G29" s="5">
        <f t="shared" si="0"/>
        <v>236000</v>
      </c>
    </row>
    <row r="30" spans="1:7" s="5" customFormat="1" x14ac:dyDescent="0.35">
      <c r="A30" s="6" t="s">
        <v>26</v>
      </c>
      <c r="E30" s="5">
        <v>50000</v>
      </c>
      <c r="G30" s="5">
        <f t="shared" si="0"/>
        <v>50000</v>
      </c>
    </row>
    <row r="31" spans="1:7" s="5" customFormat="1" x14ac:dyDescent="0.35">
      <c r="A31" s="7" t="s">
        <v>27</v>
      </c>
      <c r="B31" s="8">
        <f>SUM(B5:B30)</f>
        <v>362000</v>
      </c>
      <c r="C31" s="8">
        <f t="shared" ref="C31:G31" si="1">SUM(C5:C30)</f>
        <v>4163076</v>
      </c>
      <c r="D31" s="8">
        <f t="shared" si="1"/>
        <v>236000</v>
      </c>
      <c r="E31" s="8">
        <f t="shared" si="1"/>
        <v>210000</v>
      </c>
      <c r="F31" s="8">
        <f t="shared" si="1"/>
        <v>0</v>
      </c>
      <c r="G31" s="8">
        <f t="shared" si="1"/>
        <v>4971076</v>
      </c>
    </row>
    <row r="32" spans="1:7" s="5" customFormat="1" x14ac:dyDescent="0.35">
      <c r="A32" s="6" t="s">
        <v>28</v>
      </c>
    </row>
    <row r="33" spans="1:7" s="5" customFormat="1" x14ac:dyDescent="0.35">
      <c r="A33" s="6" t="s">
        <v>29</v>
      </c>
    </row>
    <row r="34" spans="1:7" s="5" customFormat="1" x14ac:dyDescent="0.35">
      <c r="A34" s="6" t="s">
        <v>30</v>
      </c>
      <c r="B34" s="5">
        <v>390000</v>
      </c>
      <c r="G34" s="5">
        <f t="shared" ref="G34:G37" si="2">SUM(B34:F34)</f>
        <v>390000</v>
      </c>
    </row>
    <row r="35" spans="1:7" s="5" customFormat="1" x14ac:dyDescent="0.35">
      <c r="A35" s="6" t="s">
        <v>31</v>
      </c>
      <c r="E35" s="5">
        <v>128000</v>
      </c>
      <c r="G35" s="5">
        <f t="shared" si="2"/>
        <v>128000</v>
      </c>
    </row>
    <row r="36" spans="1:7" s="5" customFormat="1" x14ac:dyDescent="0.35">
      <c r="A36" s="6" t="s">
        <v>32</v>
      </c>
      <c r="E36" s="5">
        <v>75000</v>
      </c>
      <c r="F36" s="5">
        <v>350000</v>
      </c>
      <c r="G36" s="5">
        <f t="shared" si="2"/>
        <v>425000</v>
      </c>
    </row>
    <row r="37" spans="1:7" s="5" customFormat="1" x14ac:dyDescent="0.35">
      <c r="A37" s="6" t="s">
        <v>33</v>
      </c>
      <c r="C37" s="5">
        <v>19000</v>
      </c>
      <c r="G37" s="5">
        <f t="shared" si="2"/>
        <v>19000</v>
      </c>
    </row>
    <row r="38" spans="1:7" s="5" customFormat="1" x14ac:dyDescent="0.35">
      <c r="A38" s="7" t="s">
        <v>34</v>
      </c>
      <c r="B38" s="8">
        <f>SUM(B32:B37)</f>
        <v>390000</v>
      </c>
      <c r="C38" s="8">
        <f t="shared" ref="C38:G38" si="3">SUM(C32:C37)</f>
        <v>19000</v>
      </c>
      <c r="D38" s="8">
        <f t="shared" si="3"/>
        <v>0</v>
      </c>
      <c r="E38" s="8">
        <f t="shared" si="3"/>
        <v>203000</v>
      </c>
      <c r="F38" s="8">
        <f t="shared" si="3"/>
        <v>350000</v>
      </c>
      <c r="G38" s="8">
        <f t="shared" si="3"/>
        <v>962000</v>
      </c>
    </row>
    <row r="39" spans="1:7" s="5" customFormat="1" x14ac:dyDescent="0.35">
      <c r="A39" s="9" t="s">
        <v>35</v>
      </c>
      <c r="B39" s="10">
        <f>B31+B38</f>
        <v>752000</v>
      </c>
      <c r="C39" s="10">
        <f t="shared" ref="C39:G39" si="4">C31+C38</f>
        <v>4182076</v>
      </c>
      <c r="D39" s="10">
        <f t="shared" si="4"/>
        <v>236000</v>
      </c>
      <c r="E39" s="10">
        <f t="shared" si="4"/>
        <v>413000</v>
      </c>
      <c r="F39" s="10">
        <f t="shared" si="4"/>
        <v>350000</v>
      </c>
      <c r="G39" s="10">
        <f t="shared" si="4"/>
        <v>5933076</v>
      </c>
    </row>
    <row r="41" spans="1:7" x14ac:dyDescent="0.35">
      <c r="A41" s="1" t="s">
        <v>36</v>
      </c>
    </row>
    <row r="42" spans="1:7" s="5" customFormat="1" x14ac:dyDescent="0.35">
      <c r="A42" s="6" t="s">
        <v>37</v>
      </c>
    </row>
    <row r="43" spans="1:7" s="5" customFormat="1" x14ac:dyDescent="0.35">
      <c r="A43" s="6" t="s">
        <v>38</v>
      </c>
      <c r="E43" s="5">
        <v>-120000</v>
      </c>
      <c r="G43" s="5">
        <f t="shared" ref="G43:G51" si="5">SUM(B43:F43)</f>
        <v>-120000</v>
      </c>
    </row>
    <row r="44" spans="1:7" s="5" customFormat="1" x14ac:dyDescent="0.35">
      <c r="A44" s="6" t="s">
        <v>39</v>
      </c>
      <c r="F44" s="5">
        <v>-10000</v>
      </c>
      <c r="G44" s="5">
        <f t="shared" si="5"/>
        <v>-10000</v>
      </c>
    </row>
    <row r="45" spans="1:7" s="5" customFormat="1" x14ac:dyDescent="0.35">
      <c r="A45" s="6" t="s">
        <v>40</v>
      </c>
      <c r="E45" s="5">
        <v>-20000</v>
      </c>
      <c r="F45" s="5">
        <v>0</v>
      </c>
      <c r="G45" s="5">
        <f t="shared" si="5"/>
        <v>-20000</v>
      </c>
    </row>
    <row r="46" spans="1:7" s="5" customFormat="1" x14ac:dyDescent="0.35">
      <c r="A46" s="6" t="s">
        <v>41</v>
      </c>
      <c r="E46" s="5">
        <v>-20000</v>
      </c>
      <c r="G46" s="5">
        <f t="shared" si="5"/>
        <v>-20000</v>
      </c>
    </row>
    <row r="47" spans="1:7" s="5" customFormat="1" x14ac:dyDescent="0.35">
      <c r="A47" s="6" t="s">
        <v>42</v>
      </c>
      <c r="G47" s="5">
        <f t="shared" si="5"/>
        <v>0</v>
      </c>
    </row>
    <row r="48" spans="1:7" s="5" customFormat="1" x14ac:dyDescent="0.35">
      <c r="A48" s="6" t="s">
        <v>43</v>
      </c>
      <c r="B48" s="5">
        <v>-10000</v>
      </c>
      <c r="C48" s="5">
        <v>-4000</v>
      </c>
      <c r="E48" s="5">
        <v>-20000</v>
      </c>
      <c r="G48" s="5">
        <f t="shared" si="5"/>
        <v>-34000</v>
      </c>
    </row>
    <row r="49" spans="1:7" s="5" customFormat="1" x14ac:dyDescent="0.35">
      <c r="A49" s="6" t="s">
        <v>44</v>
      </c>
      <c r="B49" s="5">
        <v>-5000</v>
      </c>
      <c r="E49" s="5">
        <v>-20000</v>
      </c>
      <c r="G49" s="5">
        <f t="shared" si="5"/>
        <v>-25000</v>
      </c>
    </row>
    <row r="50" spans="1:7" s="5" customFormat="1" x14ac:dyDescent="0.35">
      <c r="A50" s="6" t="s">
        <v>45</v>
      </c>
      <c r="E50" s="5">
        <v>-30000</v>
      </c>
      <c r="G50" s="5">
        <f t="shared" si="5"/>
        <v>-30000</v>
      </c>
    </row>
    <row r="51" spans="1:7" s="5" customFormat="1" x14ac:dyDescent="0.35">
      <c r="A51" s="6" t="s">
        <v>46</v>
      </c>
      <c r="C51" s="5">
        <v>-10000</v>
      </c>
      <c r="E51" s="5">
        <v>0</v>
      </c>
      <c r="G51" s="5">
        <f t="shared" si="5"/>
        <v>-10000</v>
      </c>
    </row>
    <row r="52" spans="1:7" s="5" customFormat="1" x14ac:dyDescent="0.35">
      <c r="A52" s="7" t="s">
        <v>47</v>
      </c>
      <c r="B52" s="8">
        <f>SUM(B42:B51)</f>
        <v>-15000</v>
      </c>
      <c r="C52" s="8">
        <f t="shared" ref="C52:G52" si="6">SUM(C42:C51)</f>
        <v>-14000</v>
      </c>
      <c r="D52" s="8">
        <f t="shared" si="6"/>
        <v>0</v>
      </c>
      <c r="E52" s="8">
        <f t="shared" si="6"/>
        <v>-230000</v>
      </c>
      <c r="F52" s="8">
        <f t="shared" si="6"/>
        <v>-10000</v>
      </c>
      <c r="G52" s="8">
        <f t="shared" si="6"/>
        <v>-269000</v>
      </c>
    </row>
    <row r="53" spans="1:7" s="5" customFormat="1" x14ac:dyDescent="0.35">
      <c r="A53" s="6" t="s">
        <v>48</v>
      </c>
    </row>
    <row r="54" spans="1:7" s="5" customFormat="1" x14ac:dyDescent="0.35">
      <c r="A54" s="6" t="s">
        <v>49</v>
      </c>
      <c r="C54" s="5">
        <v>-665800</v>
      </c>
      <c r="D54" s="5">
        <v>-90000</v>
      </c>
      <c r="E54" s="5">
        <v>-298700</v>
      </c>
      <c r="F54" s="5">
        <v>-270000</v>
      </c>
      <c r="G54" s="5">
        <f t="shared" ref="G54:G59" si="7">SUM(B54:F54)</f>
        <v>-1324500</v>
      </c>
    </row>
    <row r="55" spans="1:7" s="5" customFormat="1" x14ac:dyDescent="0.35">
      <c r="A55" s="6" t="s">
        <v>96</v>
      </c>
      <c r="B55" s="5">
        <f>B54*0.102</f>
        <v>0</v>
      </c>
      <c r="C55" s="5">
        <v>-67900</v>
      </c>
      <c r="D55" s="5">
        <v>-9000</v>
      </c>
      <c r="E55" s="5">
        <v>-30500</v>
      </c>
      <c r="F55" s="5">
        <v>-27500</v>
      </c>
      <c r="G55" s="5">
        <f t="shared" si="7"/>
        <v>-134900</v>
      </c>
    </row>
    <row r="56" spans="1:7" s="5" customFormat="1" x14ac:dyDescent="0.35">
      <c r="A56" s="6" t="s">
        <v>98</v>
      </c>
      <c r="B56" s="5">
        <f>B54*0.141</f>
        <v>0</v>
      </c>
      <c r="C56" s="5">
        <v>-93900</v>
      </c>
      <c r="D56" s="5">
        <v>-12500</v>
      </c>
      <c r="E56" s="5">
        <v>-42100</v>
      </c>
      <c r="F56" s="5">
        <v>-38000</v>
      </c>
      <c r="G56" s="5">
        <f t="shared" si="7"/>
        <v>-186500</v>
      </c>
    </row>
    <row r="57" spans="1:7" s="5" customFormat="1" x14ac:dyDescent="0.35">
      <c r="A57" s="6" t="s">
        <v>99</v>
      </c>
      <c r="B57" s="5">
        <f>B55*0.141</f>
        <v>0</v>
      </c>
      <c r="C57" s="5">
        <v>-9500</v>
      </c>
      <c r="D57" s="5">
        <v>-1200</v>
      </c>
      <c r="E57" s="5">
        <v>-4300</v>
      </c>
      <c r="F57" s="5">
        <v>-4000</v>
      </c>
      <c r="G57" s="5">
        <f t="shared" si="7"/>
        <v>-19000</v>
      </c>
    </row>
    <row r="58" spans="1:7" s="5" customFormat="1" x14ac:dyDescent="0.35">
      <c r="A58" s="6" t="s">
        <v>50</v>
      </c>
      <c r="B58" s="5">
        <v>-10000</v>
      </c>
      <c r="C58" s="5">
        <v>-7000</v>
      </c>
      <c r="D58" s="5">
        <v>-7000</v>
      </c>
      <c r="E58" s="5">
        <v>-10000</v>
      </c>
      <c r="F58" s="5">
        <v>0</v>
      </c>
      <c r="G58" s="5">
        <f t="shared" si="7"/>
        <v>-34000</v>
      </c>
    </row>
    <row r="59" spans="1:7" s="5" customFormat="1" x14ac:dyDescent="0.35">
      <c r="A59" s="6" t="s">
        <v>97</v>
      </c>
      <c r="C59" s="5">
        <v>-13300</v>
      </c>
      <c r="D59" s="5">
        <v>-2000</v>
      </c>
      <c r="E59" s="5">
        <v>-6000</v>
      </c>
      <c r="F59" s="5">
        <v>-5000</v>
      </c>
      <c r="G59" s="5">
        <f t="shared" si="7"/>
        <v>-26300</v>
      </c>
    </row>
    <row r="60" spans="1:7" s="5" customFormat="1" x14ac:dyDescent="0.35">
      <c r="A60" s="7" t="s">
        <v>51</v>
      </c>
      <c r="B60" s="8">
        <f t="shared" ref="B60:G60" si="8">SUM(B54:B59)</f>
        <v>-10000</v>
      </c>
      <c r="C60" s="8">
        <f t="shared" si="8"/>
        <v>-857400</v>
      </c>
      <c r="D60" s="8">
        <f t="shared" si="8"/>
        <v>-121700</v>
      </c>
      <c r="E60" s="8">
        <f t="shared" si="8"/>
        <v>-391600</v>
      </c>
      <c r="F60" s="8">
        <f t="shared" si="8"/>
        <v>-344500</v>
      </c>
      <c r="G60" s="8">
        <f t="shared" si="8"/>
        <v>-1725200</v>
      </c>
    </row>
    <row r="61" spans="1:7" s="5" customFormat="1" x14ac:dyDescent="0.35">
      <c r="A61" s="6" t="s">
        <v>52</v>
      </c>
      <c r="C61" s="6"/>
    </row>
    <row r="62" spans="1:7" s="5" customFormat="1" x14ac:dyDescent="0.35">
      <c r="A62" s="6" t="s">
        <v>53</v>
      </c>
      <c r="B62" s="5">
        <v>-10000</v>
      </c>
      <c r="C62" s="6">
        <v>-19000</v>
      </c>
      <c r="D62" s="5">
        <v>-16000</v>
      </c>
      <c r="G62" s="5">
        <f t="shared" ref="G62:G79" si="9">SUM(B62:F62)</f>
        <v>-45000</v>
      </c>
    </row>
    <row r="63" spans="1:7" s="5" customFormat="1" x14ac:dyDescent="0.35">
      <c r="A63" s="6" t="s">
        <v>54</v>
      </c>
      <c r="C63" s="5">
        <v>-120000</v>
      </c>
      <c r="G63" s="5">
        <f t="shared" si="9"/>
        <v>-120000</v>
      </c>
    </row>
    <row r="64" spans="1:7" s="5" customFormat="1" x14ac:dyDescent="0.35">
      <c r="A64" s="6" t="s">
        <v>55</v>
      </c>
      <c r="C64" s="5">
        <v>-175000</v>
      </c>
      <c r="D64" s="5">
        <v>-90000</v>
      </c>
      <c r="G64" s="5">
        <f t="shared" si="9"/>
        <v>-265000</v>
      </c>
    </row>
    <row r="65" spans="1:7" s="5" customFormat="1" x14ac:dyDescent="0.35">
      <c r="A65" s="6" t="s">
        <v>56</v>
      </c>
      <c r="C65" s="5">
        <v>-555000</v>
      </c>
      <c r="D65" s="5">
        <v>-175000</v>
      </c>
      <c r="G65" s="5">
        <f t="shared" si="9"/>
        <v>-730000</v>
      </c>
    </row>
    <row r="66" spans="1:7" s="5" customFormat="1" x14ac:dyDescent="0.35">
      <c r="A66" s="6" t="s">
        <v>57</v>
      </c>
      <c r="D66" s="5">
        <v>-140000</v>
      </c>
      <c r="G66" s="5">
        <f t="shared" si="9"/>
        <v>-140000</v>
      </c>
    </row>
    <row r="67" spans="1:7" s="5" customFormat="1" x14ac:dyDescent="0.35">
      <c r="A67" s="6" t="s">
        <v>58</v>
      </c>
      <c r="E67" s="5">
        <v>-15000</v>
      </c>
      <c r="G67" s="5">
        <f t="shared" si="9"/>
        <v>-15000</v>
      </c>
    </row>
    <row r="68" spans="1:7" s="5" customFormat="1" x14ac:dyDescent="0.35">
      <c r="A68" s="6" t="s">
        <v>59</v>
      </c>
      <c r="C68" s="6">
        <v>-90000</v>
      </c>
      <c r="E68" s="5">
        <v>-85000</v>
      </c>
      <c r="F68" s="5">
        <v>-44000</v>
      </c>
      <c r="G68" s="5">
        <f t="shared" si="9"/>
        <v>-219000</v>
      </c>
    </row>
    <row r="69" spans="1:7" s="5" customFormat="1" x14ac:dyDescent="0.35">
      <c r="A69" s="6" t="s">
        <v>60</v>
      </c>
      <c r="C69" s="6">
        <v>-11000</v>
      </c>
      <c r="G69" s="5">
        <f t="shared" si="9"/>
        <v>-11000</v>
      </c>
    </row>
    <row r="70" spans="1:7" s="5" customFormat="1" x14ac:dyDescent="0.35">
      <c r="A70" s="6" t="s">
        <v>61</v>
      </c>
      <c r="B70" s="5">
        <v>-50000</v>
      </c>
      <c r="C70" s="6">
        <v>-15000</v>
      </c>
      <c r="G70" s="5">
        <f t="shared" si="9"/>
        <v>-65000</v>
      </c>
    </row>
    <row r="71" spans="1:7" s="5" customFormat="1" x14ac:dyDescent="0.35">
      <c r="A71" s="6" t="s">
        <v>62</v>
      </c>
      <c r="B71" s="5">
        <v>-170000</v>
      </c>
      <c r="C71" s="6"/>
      <c r="G71" s="5">
        <f t="shared" si="9"/>
        <v>-170000</v>
      </c>
    </row>
    <row r="72" spans="1:7" s="5" customFormat="1" x14ac:dyDescent="0.35">
      <c r="A72" s="6" t="s">
        <v>63</v>
      </c>
      <c r="B72" s="5">
        <v>-15000</v>
      </c>
      <c r="C72" s="6">
        <v>-14000</v>
      </c>
      <c r="E72" s="5">
        <v>-3000</v>
      </c>
      <c r="G72" s="5">
        <f t="shared" si="9"/>
        <v>-32000</v>
      </c>
    </row>
    <row r="73" spans="1:7" s="5" customFormat="1" x14ac:dyDescent="0.35">
      <c r="A73" s="6" t="s">
        <v>64</v>
      </c>
      <c r="C73" s="6">
        <v>-4500</v>
      </c>
      <c r="G73" s="5">
        <f t="shared" si="9"/>
        <v>-4500</v>
      </c>
    </row>
    <row r="74" spans="1:7" s="5" customFormat="1" x14ac:dyDescent="0.35">
      <c r="A74" s="6" t="s">
        <v>65</v>
      </c>
      <c r="B74" s="5">
        <v>-82000</v>
      </c>
      <c r="C74" s="6">
        <v>-60000</v>
      </c>
      <c r="E74" s="5">
        <v>-12000</v>
      </c>
      <c r="G74" s="5">
        <f t="shared" si="9"/>
        <v>-154000</v>
      </c>
    </row>
    <row r="75" spans="1:7" s="5" customFormat="1" x14ac:dyDescent="0.35">
      <c r="A75" s="6" t="s">
        <v>66</v>
      </c>
      <c r="B75" s="5">
        <v>-23000</v>
      </c>
      <c r="C75" s="6">
        <v>-20000</v>
      </c>
      <c r="D75" s="5">
        <v>-52000</v>
      </c>
      <c r="E75" s="5">
        <v>-75000</v>
      </c>
      <c r="G75" s="5">
        <f t="shared" si="9"/>
        <v>-170000</v>
      </c>
    </row>
    <row r="76" spans="1:7" s="5" customFormat="1" x14ac:dyDescent="0.35">
      <c r="A76" s="6" t="s">
        <v>67</v>
      </c>
      <c r="B76" s="5">
        <v>-128000</v>
      </c>
      <c r="C76" s="6"/>
      <c r="E76" s="5">
        <v>-23200</v>
      </c>
      <c r="G76" s="5">
        <f t="shared" si="9"/>
        <v>-151200</v>
      </c>
    </row>
    <row r="77" spans="1:7" s="5" customFormat="1" x14ac:dyDescent="0.35">
      <c r="A77" s="6" t="s">
        <v>68</v>
      </c>
      <c r="B77" s="5">
        <v>-6000</v>
      </c>
      <c r="C77" s="6">
        <v>0</v>
      </c>
      <c r="G77" s="5">
        <f t="shared" si="9"/>
        <v>-6000</v>
      </c>
    </row>
    <row r="78" spans="1:7" s="5" customFormat="1" x14ac:dyDescent="0.35">
      <c r="A78" s="6" t="s">
        <v>69</v>
      </c>
      <c r="B78" s="5">
        <v>-25000</v>
      </c>
      <c r="C78" s="5">
        <v>-19800</v>
      </c>
      <c r="E78" s="5">
        <v>-8000</v>
      </c>
      <c r="F78" s="5">
        <v>-10000</v>
      </c>
      <c r="G78" s="5">
        <f t="shared" si="9"/>
        <v>-62800</v>
      </c>
    </row>
    <row r="79" spans="1:7" s="5" customFormat="1" x14ac:dyDescent="0.35">
      <c r="A79" s="6" t="s">
        <v>70</v>
      </c>
      <c r="B79" s="5">
        <v>-3000</v>
      </c>
      <c r="C79" s="5">
        <v>-15000</v>
      </c>
      <c r="G79" s="5">
        <f t="shared" si="9"/>
        <v>-18000</v>
      </c>
    </row>
    <row r="80" spans="1:7" s="5" customFormat="1" x14ac:dyDescent="0.35">
      <c r="A80" s="7" t="s">
        <v>71</v>
      </c>
      <c r="B80" s="8">
        <f t="shared" ref="B80:G80" si="10">SUM(B61:B79)</f>
        <v>-512000</v>
      </c>
      <c r="C80" s="8">
        <f t="shared" si="10"/>
        <v>-1118300</v>
      </c>
      <c r="D80" s="8">
        <f t="shared" si="10"/>
        <v>-473000</v>
      </c>
      <c r="E80" s="8">
        <f t="shared" si="10"/>
        <v>-221200</v>
      </c>
      <c r="F80" s="8">
        <f t="shared" si="10"/>
        <v>-54000</v>
      </c>
      <c r="G80" s="8">
        <f t="shared" si="10"/>
        <v>-2378500</v>
      </c>
    </row>
    <row r="81" spans="1:7" s="5" customFormat="1" x14ac:dyDescent="0.35">
      <c r="A81" s="9" t="s">
        <v>72</v>
      </c>
      <c r="B81" s="10">
        <f t="shared" ref="B81:G81" si="11">B60+B80+B52</f>
        <v>-537000</v>
      </c>
      <c r="C81" s="10">
        <f t="shared" si="11"/>
        <v>-1989700</v>
      </c>
      <c r="D81" s="10">
        <f t="shared" si="11"/>
        <v>-594700</v>
      </c>
      <c r="E81" s="10">
        <f t="shared" si="11"/>
        <v>-842800</v>
      </c>
      <c r="F81" s="10">
        <f t="shared" si="11"/>
        <v>-408500</v>
      </c>
      <c r="G81" s="10">
        <f t="shared" si="11"/>
        <v>-4372700</v>
      </c>
    </row>
    <row r="83" spans="1:7" s="5" customFormat="1" x14ac:dyDescent="0.35">
      <c r="A83" s="9" t="s">
        <v>73</v>
      </c>
      <c r="B83" s="10">
        <f t="shared" ref="B83:G83" si="12">B39+B81</f>
        <v>215000</v>
      </c>
      <c r="C83" s="10">
        <f t="shared" si="12"/>
        <v>2192376</v>
      </c>
      <c r="D83" s="10">
        <f t="shared" si="12"/>
        <v>-358700</v>
      </c>
      <c r="E83" s="10">
        <f t="shared" si="12"/>
        <v>-429800</v>
      </c>
      <c r="F83" s="10">
        <f t="shared" si="12"/>
        <v>-58500</v>
      </c>
      <c r="G83" s="10">
        <f t="shared" si="12"/>
        <v>1560376</v>
      </c>
    </row>
    <row r="85" spans="1:7" x14ac:dyDescent="0.35">
      <c r="A85" s="1" t="s">
        <v>74</v>
      </c>
    </row>
    <row r="86" spans="1:7" s="5" customFormat="1" x14ac:dyDescent="0.35">
      <c r="A86" s="6" t="s">
        <v>75</v>
      </c>
    </row>
    <row r="87" spans="1:7" s="5" customFormat="1" x14ac:dyDescent="0.35">
      <c r="A87" s="6" t="s">
        <v>76</v>
      </c>
      <c r="C87" s="5">
        <v>7100</v>
      </c>
      <c r="G87" s="5">
        <f t="shared" ref="G87:G88" si="13">SUM(B87:E87)</f>
        <v>7100</v>
      </c>
    </row>
    <row r="88" spans="1:7" s="5" customFormat="1" x14ac:dyDescent="0.35">
      <c r="A88" s="6" t="s">
        <v>77</v>
      </c>
      <c r="B88" s="5">
        <v>10000</v>
      </c>
      <c r="C88" s="5">
        <v>0</v>
      </c>
      <c r="G88" s="5">
        <f t="shared" si="13"/>
        <v>10000</v>
      </c>
    </row>
    <row r="89" spans="1:7" s="5" customFormat="1" x14ac:dyDescent="0.35">
      <c r="A89" s="7" t="s">
        <v>78</v>
      </c>
      <c r="B89" s="8">
        <v>0</v>
      </c>
      <c r="C89" s="8">
        <f>SUM(C85:C88)</f>
        <v>7100</v>
      </c>
      <c r="D89" s="8">
        <f t="shared" ref="D89:E89" si="14">SUM(D85:D88)</f>
        <v>0</v>
      </c>
      <c r="E89" s="8">
        <f t="shared" si="14"/>
        <v>0</v>
      </c>
      <c r="F89" s="8">
        <f t="shared" ref="F89" si="15">SUM(F85:F88)</f>
        <v>0</v>
      </c>
      <c r="G89" s="8">
        <f t="shared" ref="G89" si="16">SUM(G85:G88)</f>
        <v>17100</v>
      </c>
    </row>
    <row r="90" spans="1:7" s="5" customFormat="1" x14ac:dyDescent="0.35">
      <c r="A90" s="6" t="s">
        <v>79</v>
      </c>
    </row>
    <row r="91" spans="1:7" s="5" customFormat="1" x14ac:dyDescent="0.35">
      <c r="A91" s="6" t="s">
        <v>80</v>
      </c>
      <c r="C91" s="5">
        <v>-500000</v>
      </c>
      <c r="D91" s="5">
        <v>-70000</v>
      </c>
      <c r="G91" s="5">
        <f t="shared" ref="G91" si="17">SUM(B91:E91)</f>
        <v>-570000</v>
      </c>
    </row>
    <row r="92" spans="1:7" s="5" customFormat="1" x14ac:dyDescent="0.35">
      <c r="A92" s="7" t="s">
        <v>81</v>
      </c>
      <c r="B92" s="8">
        <f>SUM(B90:B91)</f>
        <v>0</v>
      </c>
      <c r="C92" s="8">
        <f>SUM(C90:C91)</f>
        <v>-500000</v>
      </c>
      <c r="D92" s="8">
        <f t="shared" ref="D92" si="18">SUM(D90:D91)</f>
        <v>-70000</v>
      </c>
      <c r="E92" s="8">
        <f t="shared" ref="E92" si="19">SUM(E90:E91)</f>
        <v>0</v>
      </c>
      <c r="F92" s="8">
        <f t="shared" ref="F92" si="20">SUM(F90:F91)</f>
        <v>0</v>
      </c>
      <c r="G92" s="8">
        <f t="shared" ref="G92" si="21">SUM(G90:G91)</f>
        <v>-570000</v>
      </c>
    </row>
    <row r="93" spans="1:7" s="5" customFormat="1" x14ac:dyDescent="0.35">
      <c r="A93" s="9" t="s">
        <v>82</v>
      </c>
      <c r="B93" s="10">
        <v>10000</v>
      </c>
      <c r="C93" s="10">
        <f>C89+C92</f>
        <v>-492900</v>
      </c>
      <c r="D93" s="10">
        <f t="shared" ref="D93" si="22">D89+D92</f>
        <v>-70000</v>
      </c>
      <c r="E93" s="10">
        <f t="shared" ref="E93" si="23">E89+E92</f>
        <v>0</v>
      </c>
      <c r="F93" s="10">
        <f t="shared" ref="F93" si="24">F89+F92</f>
        <v>0</v>
      </c>
      <c r="G93" s="10">
        <f t="shared" ref="G93" si="25">G89+G92</f>
        <v>-552900</v>
      </c>
    </row>
    <row r="95" spans="1:7" s="5" customFormat="1" x14ac:dyDescent="0.35">
      <c r="A95" s="9" t="s">
        <v>83</v>
      </c>
      <c r="B95" s="10">
        <f>B83+B93</f>
        <v>225000</v>
      </c>
      <c r="C95" s="10">
        <f>C83+C93</f>
        <v>1699476</v>
      </c>
      <c r="D95" s="10">
        <f t="shared" ref="D95" si="26">D83+D93</f>
        <v>-428700</v>
      </c>
      <c r="E95" s="10">
        <f>E83+E93</f>
        <v>-429800</v>
      </c>
      <c r="F95" s="10">
        <f>F83+F93</f>
        <v>-58500</v>
      </c>
      <c r="G95" s="10">
        <f>G83+G93</f>
        <v>1007476</v>
      </c>
    </row>
    <row r="97" spans="1:7" s="5" customFormat="1" x14ac:dyDescent="0.35">
      <c r="A97" s="9" t="s">
        <v>84</v>
      </c>
      <c r="B97" s="10">
        <f>SUM(B95:B96)</f>
        <v>225000</v>
      </c>
      <c r="C97" s="10">
        <f>SUM(C95:C96)</f>
        <v>1699476</v>
      </c>
      <c r="D97" s="10">
        <f t="shared" ref="D97:E97" si="27">SUM(D95:D96)</f>
        <v>-428700</v>
      </c>
      <c r="E97" s="10">
        <f t="shared" si="27"/>
        <v>-429800</v>
      </c>
      <c r="F97" s="10">
        <f t="shared" ref="F97" si="28">SUM(F95:F96)</f>
        <v>-58500</v>
      </c>
      <c r="G97" s="10">
        <f t="shared" ref="G97" si="29">SUM(G95:G96)</f>
        <v>1007476</v>
      </c>
    </row>
    <row r="99" spans="1:7" s="5" customFormat="1" x14ac:dyDescent="0.35">
      <c r="A99" s="6" t="s">
        <v>85</v>
      </c>
      <c r="C99" s="5">
        <v>-593000</v>
      </c>
      <c r="D99" s="5">
        <v>-220800</v>
      </c>
      <c r="E99" s="5">
        <v>-13200</v>
      </c>
      <c r="G99" s="5">
        <f>SUM(B99:E99)</f>
        <v>-827000</v>
      </c>
    </row>
    <row r="100" spans="1:7" s="5" customFormat="1" x14ac:dyDescent="0.35">
      <c r="A100" s="7" t="s">
        <v>86</v>
      </c>
      <c r="B100" s="8">
        <f t="shared" ref="B100:G100" si="30">SUM(B99:B99)</f>
        <v>0</v>
      </c>
      <c r="C100" s="8">
        <f t="shared" si="30"/>
        <v>-593000</v>
      </c>
      <c r="D100" s="8">
        <f t="shared" si="30"/>
        <v>-220800</v>
      </c>
      <c r="E100" s="8">
        <f t="shared" si="30"/>
        <v>-13200</v>
      </c>
      <c r="F100" s="8">
        <f t="shared" si="30"/>
        <v>0</v>
      </c>
      <c r="G100" s="8">
        <f t="shared" si="30"/>
        <v>-827000</v>
      </c>
    </row>
    <row r="101" spans="1:7" s="5" customFormat="1" x14ac:dyDescent="0.35">
      <c r="A101" s="9" t="s">
        <v>87</v>
      </c>
      <c r="B101" s="10">
        <f t="shared" ref="B101:G101" si="31">B97+B100</f>
        <v>225000</v>
      </c>
      <c r="C101" s="10">
        <f t="shared" si="31"/>
        <v>1106476</v>
      </c>
      <c r="D101" s="10">
        <f t="shared" si="31"/>
        <v>-649500</v>
      </c>
      <c r="E101" s="10">
        <f t="shared" si="31"/>
        <v>-443000</v>
      </c>
      <c r="F101" s="10">
        <f t="shared" si="31"/>
        <v>-58500</v>
      </c>
      <c r="G101" s="10">
        <f t="shared" si="31"/>
        <v>180476</v>
      </c>
    </row>
  </sheetData>
  <mergeCells count="1">
    <mergeCell ref="B3:F3"/>
  </mergeCells>
  <pageMargins left="0.7" right="0.7" top="0.75" bottom="0.75" header="0.3" footer="0.3"/>
  <pageSetup scale="87" fitToHeight="0" orientation="landscape" horizontalDpi="4294967295" verticalDpi="4294967295" r:id="rId1"/>
  <headerFooter>
    <oddHeader>&amp;R&amp;"Calibri"&amp;12&amp;K008A00I N T E R N&amp;1#</oddHeader>
    <oddFooter>&amp;L&amp;1#&amp;"Calibri"&amp;12&amp;K008A00I N T E R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Resultatregnskap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2023-01-30T19:42:18Z</dcterms:created>
  <dcterms:modified xsi:type="dcterms:W3CDTF">2024-03-20T14:57:03Z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bbb656-d874-4510-9dac-108758d8ee49_Enabled">
    <vt:lpwstr>true</vt:lpwstr>
  </property>
  <property fmtid="{D5CDD505-2E9C-101B-9397-08002B2CF9AE}" pid="3" name="MSIP_Label_a6bbb656-d874-4510-9dac-108758d8ee49_SetDate">
    <vt:lpwstr>2023-02-27T12:29:57Z</vt:lpwstr>
  </property>
  <property fmtid="{D5CDD505-2E9C-101B-9397-08002B2CF9AE}" pid="4" name="MSIP_Label_a6bbb656-d874-4510-9dac-108758d8ee49_Method">
    <vt:lpwstr>Standard</vt:lpwstr>
  </property>
  <property fmtid="{D5CDD505-2E9C-101B-9397-08002B2CF9AE}" pid="5" name="MSIP_Label_a6bbb656-d874-4510-9dac-108758d8ee49_Name">
    <vt:lpwstr>a6bbb656-d874-4510-9dac-108758d8ee49</vt:lpwstr>
  </property>
  <property fmtid="{D5CDD505-2E9C-101B-9397-08002B2CF9AE}" pid="6" name="MSIP_Label_a6bbb656-d874-4510-9dac-108758d8ee49_SiteId">
    <vt:lpwstr>491e8cc4-2204-4312-8565-17f85046df01</vt:lpwstr>
  </property>
  <property fmtid="{D5CDD505-2E9C-101B-9397-08002B2CF9AE}" pid="7" name="MSIP_Label_a6bbb656-d874-4510-9dac-108758d8ee49_ActionId">
    <vt:lpwstr>7ab027bb-73be-4ddf-9fb3-1e4ebecbe851</vt:lpwstr>
  </property>
  <property fmtid="{D5CDD505-2E9C-101B-9397-08002B2CF9AE}" pid="8" name="MSIP_Label_a6bbb656-d874-4510-9dac-108758d8ee49_ContentBits">
    <vt:lpwstr>3</vt:lpwstr>
  </property>
</Properties>
</file>